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dres/Desktop/"/>
    </mc:Choice>
  </mc:AlternateContent>
  <xr:revisionPtr revIDLastSave="0" documentId="8_{595C8E20-6F02-7F4E-9B8D-0B5BF74E9D9A}" xr6:coauthVersionLast="32" xr6:coauthVersionMax="32" xr10:uidLastSave="{00000000-0000-0000-0000-000000000000}"/>
  <bookViews>
    <workbookView xWindow="0" yWindow="0" windowWidth="25600" windowHeight="16000" xr2:uid="{00000000-000D-0000-FFFF-FFFF00000000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0" i="1" l="1"/>
  <c r="C52" i="1"/>
  <c r="C54" i="1"/>
  <c r="C56" i="1"/>
  <c r="C58" i="1"/>
  <c r="C48" i="1"/>
  <c r="AA26" i="1"/>
  <c r="Z26" i="1"/>
  <c r="Y26" i="1"/>
  <c r="W9" i="1" l="1"/>
  <c r="W8" i="1"/>
  <c r="W7" i="1"/>
  <c r="W6" i="1"/>
  <c r="W5" i="1"/>
  <c r="W4" i="1"/>
  <c r="R15" i="1"/>
  <c r="R16" i="1"/>
  <c r="R17" i="1"/>
  <c r="R18" i="1"/>
  <c r="R19" i="1"/>
  <c r="R14" i="1"/>
  <c r="Y30" i="1" l="1"/>
  <c r="Z30" i="1" s="1"/>
  <c r="Y31" i="1"/>
  <c r="Z31" i="1" s="1"/>
  <c r="Y32" i="1"/>
  <c r="Z32" i="1" s="1"/>
  <c r="Y33" i="1"/>
  <c r="Z33" i="1" s="1"/>
  <c r="Y34" i="1"/>
  <c r="Z34" i="1" s="1"/>
  <c r="Y35" i="1"/>
  <c r="Z35" i="1" s="1"/>
  <c r="Y36" i="1"/>
  <c r="Z36" i="1" s="1"/>
  <c r="Y37" i="1"/>
  <c r="Z37" i="1" s="1"/>
  <c r="Y38" i="1"/>
  <c r="Z38" i="1" s="1"/>
  <c r="Y39" i="1"/>
  <c r="Z39" i="1" s="1"/>
  <c r="Y40" i="1"/>
  <c r="Z40" i="1" s="1"/>
  <c r="Y41" i="1"/>
  <c r="Z41" i="1" s="1"/>
  <c r="Y42" i="1"/>
  <c r="Z42" i="1" s="1"/>
  <c r="Y43" i="1"/>
  <c r="Z43" i="1" s="1"/>
  <c r="Y28" i="1"/>
  <c r="Z28" i="1" s="1"/>
  <c r="Y29" i="1"/>
  <c r="Z29" i="1" s="1"/>
  <c r="Q37" i="1"/>
  <c r="R37" i="1" s="1"/>
  <c r="Q30" i="1"/>
  <c r="R30" i="1" s="1"/>
  <c r="Q31" i="1"/>
  <c r="R31" i="1" s="1"/>
  <c r="S30" i="1" s="1"/>
  <c r="Q32" i="1"/>
  <c r="R32" i="1" s="1"/>
  <c r="Q33" i="1"/>
  <c r="R33" i="1" s="1"/>
  <c r="Q34" i="1"/>
  <c r="R34" i="1" s="1"/>
  <c r="Q35" i="1"/>
  <c r="R35" i="1" s="1"/>
  <c r="Q36" i="1"/>
  <c r="R36" i="1" s="1"/>
  <c r="Q28" i="1"/>
  <c r="R28" i="1" s="1"/>
  <c r="Q29" i="1"/>
  <c r="R29" i="1" s="1"/>
  <c r="Q27" i="1"/>
  <c r="R27" i="1" s="1"/>
  <c r="S28" i="1" l="1"/>
  <c r="S36" i="1"/>
  <c r="S32" i="1"/>
  <c r="S34" i="1"/>
  <c r="AA29" i="1"/>
  <c r="AA38" i="1"/>
  <c r="AA41" i="1"/>
  <c r="AA35" i="1"/>
  <c r="AA32" i="1"/>
  <c r="G40" i="1"/>
  <c r="G41" i="1"/>
  <c r="G42" i="1"/>
  <c r="L40" i="1"/>
  <c r="L41" i="1"/>
  <c r="L42" i="1"/>
  <c r="Y27" i="1"/>
  <c r="Z27" i="1" s="1"/>
  <c r="Q26" i="1"/>
  <c r="R26" i="1" s="1"/>
  <c r="S26" i="1" s="1"/>
  <c r="H40" i="1" l="1"/>
  <c r="G38" i="1"/>
  <c r="G39" i="1"/>
  <c r="G37" i="1"/>
  <c r="H37" i="1" s="1"/>
  <c r="L38" i="1"/>
  <c r="L39" i="1"/>
  <c r="L37" i="1"/>
  <c r="D28" i="1"/>
  <c r="D26" i="1"/>
  <c r="D17" i="1"/>
  <c r="E17" i="1" s="1"/>
  <c r="D16" i="1"/>
  <c r="E16" i="1" s="1"/>
  <c r="D15" i="1"/>
  <c r="E15" i="1" s="1"/>
  <c r="D31" i="1"/>
  <c r="E31" i="1" s="1"/>
  <c r="D30" i="1"/>
  <c r="E30" i="1" s="1"/>
  <c r="D29" i="1"/>
  <c r="E28" i="1"/>
  <c r="D27" i="1"/>
  <c r="E27" i="1" s="1"/>
  <c r="D14" i="1"/>
  <c r="E14" i="1" s="1"/>
  <c r="D18" i="1"/>
  <c r="E18" i="1" s="1"/>
  <c r="D19" i="1"/>
  <c r="E19" i="1" s="1"/>
  <c r="D20" i="1"/>
  <c r="E20" i="1" s="1"/>
  <c r="D21" i="1"/>
  <c r="E21" i="1" s="1"/>
  <c r="D22" i="1"/>
  <c r="E22" i="1" s="1"/>
  <c r="D23" i="1"/>
  <c r="D24" i="1"/>
  <c r="E24" i="1" s="1"/>
  <c r="D25" i="1"/>
  <c r="E25" i="1" s="1"/>
  <c r="G26" i="1" l="1"/>
  <c r="G29" i="1"/>
  <c r="F20" i="1"/>
  <c r="G20" i="1"/>
  <c r="G23" i="1"/>
  <c r="E29" i="1"/>
  <c r="F29" i="1" s="1"/>
  <c r="E26" i="1"/>
  <c r="F26" i="1" s="1"/>
  <c r="F17" i="1"/>
  <c r="G14" i="1"/>
  <c r="F14" i="1"/>
  <c r="G17" i="1"/>
  <c r="E23" i="1"/>
  <c r="F23" i="1" s="1"/>
</calcChain>
</file>

<file path=xl/sharedStrings.xml><?xml version="1.0" encoding="utf-8"?>
<sst xmlns="http://schemas.openxmlformats.org/spreadsheetml/2006/main" count="128" uniqueCount="87">
  <si>
    <t>Group no.</t>
  </si>
  <si>
    <t>additive (if any)</t>
  </si>
  <si>
    <t>amount of additive</t>
  </si>
  <si>
    <t>units: w/v</t>
  </si>
  <si>
    <t>Water Vapour Transmission</t>
  </si>
  <si>
    <t>(investigation A)</t>
  </si>
  <si>
    <r>
      <t>units: mLm</t>
    </r>
    <r>
      <rPr>
        <vertAlign val="superscript"/>
        <sz val="11"/>
        <color theme="1"/>
        <rFont val="Calibri"/>
        <family val="2"/>
        <scheme val="minor"/>
      </rPr>
      <t>-2</t>
    </r>
    <r>
      <rPr>
        <sz val="11"/>
        <color theme="1"/>
        <rFont val="Calibri"/>
        <family val="2"/>
        <scheme val="minor"/>
      </rPr>
      <t>day</t>
    </r>
    <r>
      <rPr>
        <vertAlign val="superscript"/>
        <sz val="11"/>
        <color theme="1"/>
        <rFont val="Calibri"/>
        <family val="2"/>
        <scheme val="minor"/>
      </rPr>
      <t>-1</t>
    </r>
  </si>
  <si>
    <t>Temperature</t>
  </si>
  <si>
    <r>
      <t xml:space="preserve">units: 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C</t>
    </r>
  </si>
  <si>
    <t>Humidity</t>
  </si>
  <si>
    <t>units: %</t>
  </si>
  <si>
    <t>Cobb60 test</t>
  </si>
  <si>
    <t>(Investigation B)</t>
  </si>
  <si>
    <r>
      <t>units: gm</t>
    </r>
    <r>
      <rPr>
        <vertAlign val="superscript"/>
        <sz val="11"/>
        <color theme="1"/>
        <rFont val="Calibri"/>
        <family val="2"/>
        <scheme val="minor"/>
      </rPr>
      <t>-2</t>
    </r>
  </si>
  <si>
    <t>Cobb1800 test</t>
  </si>
  <si>
    <t>Hydrolysis time</t>
  </si>
  <si>
    <t>units: mins</t>
  </si>
  <si>
    <t>Enter  ‘control’ for calcium uptake without hydrolysis results</t>
  </si>
  <si>
    <t>Calcium uptake</t>
  </si>
  <si>
    <r>
      <t>units: mmolm</t>
    </r>
    <r>
      <rPr>
        <vertAlign val="superscript"/>
        <sz val="11"/>
        <color theme="1"/>
        <rFont val="Calibri"/>
        <family val="2"/>
        <scheme val="minor"/>
      </rPr>
      <t>-2</t>
    </r>
  </si>
  <si>
    <t>notes</t>
  </si>
  <si>
    <t>Empty Cup</t>
  </si>
  <si>
    <t>Filled Cup</t>
  </si>
  <si>
    <t>Cup after 24h</t>
  </si>
  <si>
    <t>43%,21º</t>
  </si>
  <si>
    <t>38%,21º</t>
  </si>
  <si>
    <t>ELASTICITY</t>
  </si>
  <si>
    <t>experiment</t>
  </si>
  <si>
    <t>initial length/cm</t>
  </si>
  <si>
    <t>final length/cm</t>
  </si>
  <si>
    <t>breaking weight/Kg</t>
  </si>
  <si>
    <t>STRENGTH (4.3cm diameter)</t>
  </si>
  <si>
    <t>Extension/cm</t>
  </si>
  <si>
    <t>%Extension</t>
  </si>
  <si>
    <t>Average %</t>
  </si>
  <si>
    <t>Average/cm</t>
  </si>
  <si>
    <t>-</t>
  </si>
  <si>
    <t>Salt (15min)</t>
  </si>
  <si>
    <t>Experiment</t>
  </si>
  <si>
    <t>Before /g</t>
  </si>
  <si>
    <t>After /g</t>
  </si>
  <si>
    <t>60g/200mL</t>
  </si>
  <si>
    <t>Increase /g</t>
  </si>
  <si>
    <t>Initial Length /cm</t>
  </si>
  <si>
    <t>Final Length /cm</t>
  </si>
  <si>
    <t>TITRATION</t>
  </si>
  <si>
    <t>EDTA /mL</t>
  </si>
  <si>
    <t>CaCl2 /g</t>
  </si>
  <si>
    <t>Mass w Membrane /g</t>
  </si>
  <si>
    <t>Mass wo Membrane /g</t>
  </si>
  <si>
    <t>Hydrolized</t>
  </si>
  <si>
    <t>NtHdrlzd w/o Additive</t>
  </si>
  <si>
    <t>Mass of Membrane /g</t>
  </si>
  <si>
    <t>EDTA /mol</t>
  </si>
  <si>
    <t>CaCl2 /mol</t>
  </si>
  <si>
    <t>Ca in Solution /mol</t>
  </si>
  <si>
    <t>Ca Uptake  /mol</t>
  </si>
  <si>
    <t xml:space="preserve">SALT  </t>
  </si>
  <si>
    <t>40%, 22º</t>
  </si>
  <si>
    <t>35%,22º</t>
  </si>
  <si>
    <t>Average Extension %</t>
  </si>
  <si>
    <t>%Increase</t>
  </si>
  <si>
    <t>Average Increase</t>
  </si>
  <si>
    <t>Glyceryl Monostearate and Olive Oil (1:10)</t>
  </si>
  <si>
    <t>Water Vapour Test (24h) 3.6cm diam area 1.018e-3 m2</t>
  </si>
  <si>
    <t>Change in mass /g</t>
  </si>
  <si>
    <t>21-21</t>
  </si>
  <si>
    <t>22-21</t>
  </si>
  <si>
    <t>22-22</t>
  </si>
  <si>
    <t>43-38</t>
  </si>
  <si>
    <t>38-38</t>
  </si>
  <si>
    <t>40-35</t>
  </si>
  <si>
    <t>Average /mmol</t>
  </si>
  <si>
    <t>Not Hydrolized without Additive</t>
  </si>
  <si>
    <t>TITRATION (0.012 area)</t>
  </si>
  <si>
    <t>Average /mmolm-2</t>
  </si>
  <si>
    <t>Ca in Solution 
/mol</t>
  </si>
  <si>
    <t>Ca Uptake  
/mol</t>
  </si>
  <si>
    <t>Hydrolized 
without 
Additive</t>
  </si>
  <si>
    <t>36%,22º</t>
  </si>
  <si>
    <t>37%, 22º</t>
  </si>
  <si>
    <t>37-36</t>
  </si>
  <si>
    <t>All water gone</t>
  </si>
  <si>
    <t>STRENGTH (2mm diameter)</t>
  </si>
  <si>
    <t>Average /g</t>
  </si>
  <si>
    <t>Mass /g</t>
  </si>
  <si>
    <t>Pressure /kPa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</si>
</sst>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"/>
    <numFmt numFmtId="166" formatCode="0.0%"/>
  </numFmts>
  <fonts count="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4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textRotation="90" wrapText="1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9" fontId="1" fillId="0" borderId="6" xfId="0" applyNumberFormat="1" applyFont="1" applyBorder="1" applyAlignment="1">
      <alignment horizontal="center" vertical="center" wrapText="1"/>
    </xf>
    <xf numFmtId="166" fontId="2" fillId="0" borderId="0" xfId="0" applyNumberFormat="1" applyFont="1" applyBorder="1" applyAlignment="1">
      <alignment horizontal="center" vertical="center" wrapText="1"/>
    </xf>
    <xf numFmtId="9" fontId="1" fillId="0" borderId="8" xfId="0" applyNumberFormat="1" applyFont="1" applyBorder="1" applyAlignment="1">
      <alignment horizontal="center" vertical="center" wrapText="1"/>
    </xf>
    <xf numFmtId="166" fontId="2" fillId="0" borderId="5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166" fontId="0" fillId="0" borderId="9" xfId="0" applyNumberForma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165" fontId="0" fillId="0" borderId="7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165" fontId="0" fillId="0" borderId="16" xfId="0" applyNumberFormat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65" fontId="0" fillId="0" borderId="11" xfId="0" applyNumberFormat="1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0" fillId="0" borderId="2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 textRotation="90" wrapText="1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" xfId="0" applyBorder="1"/>
    <xf numFmtId="0" fontId="0" fillId="0" borderId="2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5" xfId="0" applyBorder="1"/>
    <xf numFmtId="2" fontId="0" fillId="0" borderId="0" xfId="0" applyNumberFormat="1" applyBorder="1" applyAlignment="1">
      <alignment horizontal="center" vertical="center"/>
    </xf>
    <xf numFmtId="2" fontId="0" fillId="0" borderId="0" xfId="0" applyNumberFormat="1" applyBorder="1"/>
    <xf numFmtId="0" fontId="0" fillId="0" borderId="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2" fontId="0" fillId="0" borderId="8" xfId="0" applyNumberFormat="1" applyBorder="1"/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8" xfId="0" applyBorder="1"/>
    <xf numFmtId="0" fontId="0" fillId="0" borderId="4" xfId="0" applyBorder="1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165" fontId="0" fillId="0" borderId="8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59"/>
  <sheetViews>
    <sheetView tabSelected="1" topLeftCell="A30" zoomScale="106" zoomScaleNormal="80" workbookViewId="0">
      <selection activeCell="F50" sqref="F50"/>
    </sheetView>
  </sheetViews>
  <sheetFormatPr baseColWidth="10" defaultColWidth="11" defaultRowHeight="16" x14ac:dyDescent="0.2"/>
  <cols>
    <col min="1" max="17" width="10.83203125" style="8"/>
    <col min="24" max="24" width="16.5" customWidth="1"/>
    <col min="25" max="25" width="10.83203125" style="10"/>
  </cols>
  <sheetData>
    <row r="1" spans="1:25" ht="40" x14ac:dyDescent="0.2">
      <c r="A1" s="41" t="s">
        <v>0</v>
      </c>
      <c r="B1" s="41" t="s">
        <v>1</v>
      </c>
      <c r="C1" s="1" t="s">
        <v>2</v>
      </c>
      <c r="D1" s="1" t="s">
        <v>4</v>
      </c>
      <c r="E1" s="1" t="s">
        <v>7</v>
      </c>
      <c r="F1" s="1" t="s">
        <v>9</v>
      </c>
      <c r="G1" s="1" t="s">
        <v>11</v>
      </c>
      <c r="H1" s="1" t="s">
        <v>14</v>
      </c>
      <c r="I1" s="1" t="s">
        <v>15</v>
      </c>
      <c r="J1" s="1" t="s">
        <v>18</v>
      </c>
      <c r="K1" s="41" t="s">
        <v>20</v>
      </c>
      <c r="Q1" s="32" t="s">
        <v>45</v>
      </c>
      <c r="R1" s="33"/>
      <c r="S1" s="33"/>
      <c r="T1" s="33"/>
      <c r="U1" s="33"/>
      <c r="V1" s="33"/>
      <c r="W1" s="33"/>
      <c r="X1" s="34"/>
    </row>
    <row r="2" spans="1:25" ht="34" thickBot="1" x14ac:dyDescent="0.25">
      <c r="A2" s="42"/>
      <c r="B2" s="42"/>
      <c r="C2" s="2" t="s">
        <v>3</v>
      </c>
      <c r="D2" s="2" t="s">
        <v>5</v>
      </c>
      <c r="E2" s="2" t="s">
        <v>8</v>
      </c>
      <c r="F2" s="2" t="s">
        <v>10</v>
      </c>
      <c r="G2" s="2" t="s">
        <v>12</v>
      </c>
      <c r="H2" s="2" t="s">
        <v>12</v>
      </c>
      <c r="I2" s="2" t="s">
        <v>16</v>
      </c>
      <c r="J2" s="2" t="s">
        <v>19</v>
      </c>
      <c r="K2" s="42"/>
      <c r="Q2" s="23"/>
      <c r="R2" s="24"/>
      <c r="S2" s="24"/>
      <c r="T2" s="24"/>
      <c r="U2" s="24"/>
      <c r="V2" s="24"/>
      <c r="W2" s="24"/>
      <c r="X2" s="25"/>
    </row>
    <row r="3" spans="1:25" ht="97" thickBot="1" x14ac:dyDescent="0.25">
      <c r="A3" s="43"/>
      <c r="B3" s="43"/>
      <c r="C3" s="7"/>
      <c r="D3" s="3" t="s">
        <v>6</v>
      </c>
      <c r="E3" s="7"/>
      <c r="F3" s="7"/>
      <c r="G3" s="3" t="s">
        <v>13</v>
      </c>
      <c r="H3" s="3" t="s">
        <v>13</v>
      </c>
      <c r="I3" s="4" t="s">
        <v>17</v>
      </c>
      <c r="J3" s="7"/>
      <c r="K3" s="43"/>
      <c r="Q3" s="29" t="s">
        <v>38</v>
      </c>
      <c r="R3" s="30" t="s">
        <v>47</v>
      </c>
      <c r="S3" s="30" t="s">
        <v>54</v>
      </c>
      <c r="T3" s="30" t="s">
        <v>46</v>
      </c>
      <c r="U3" s="30" t="s">
        <v>53</v>
      </c>
      <c r="V3" s="31" t="s">
        <v>76</v>
      </c>
      <c r="W3" s="44" t="s">
        <v>77</v>
      </c>
      <c r="X3" s="45" t="s">
        <v>75</v>
      </c>
      <c r="Y3" s="46"/>
    </row>
    <row r="4" spans="1:25" ht="79.5" customHeight="1" thickBot="1" x14ac:dyDescent="0.25">
      <c r="A4" s="5">
        <v>13</v>
      </c>
      <c r="B4" s="11" t="s">
        <v>63</v>
      </c>
      <c r="C4" s="14">
        <v>0</v>
      </c>
      <c r="D4" s="6">
        <v>2662</v>
      </c>
      <c r="E4" s="17" t="s">
        <v>66</v>
      </c>
      <c r="F4" s="17" t="s">
        <v>69</v>
      </c>
      <c r="G4" s="17" t="s">
        <v>36</v>
      </c>
      <c r="H4" s="17" t="s">
        <v>36</v>
      </c>
      <c r="I4" s="6"/>
      <c r="J4" s="6"/>
      <c r="K4" s="6"/>
      <c r="Q4" s="40" t="s">
        <v>78</v>
      </c>
      <c r="R4" s="26">
        <v>2</v>
      </c>
      <c r="S4" s="26">
        <v>1.7999999999999999E-2</v>
      </c>
      <c r="T4" s="27">
        <v>29.6</v>
      </c>
      <c r="U4" s="26">
        <v>1.4800000000000001E-2</v>
      </c>
      <c r="V4" s="26">
        <v>1.4800000000000001E-2</v>
      </c>
      <c r="W4" s="28">
        <f>S4-V4</f>
        <v>3.199999999999998E-3</v>
      </c>
      <c r="X4" s="37">
        <v>246.9</v>
      </c>
    </row>
    <row r="5" spans="1:25" ht="75" customHeight="1" thickBot="1" x14ac:dyDescent="0.25">
      <c r="A5" s="5"/>
      <c r="B5" s="13" t="s">
        <v>63</v>
      </c>
      <c r="C5" s="16">
        <v>0.01</v>
      </c>
      <c r="D5" s="6">
        <v>2701</v>
      </c>
      <c r="E5" s="17" t="s">
        <v>67</v>
      </c>
      <c r="F5" s="17" t="s">
        <v>70</v>
      </c>
      <c r="G5" s="17" t="s">
        <v>36</v>
      </c>
      <c r="H5" s="17" t="s">
        <v>36</v>
      </c>
      <c r="I5" s="6"/>
      <c r="J5" s="6"/>
      <c r="K5" s="6"/>
      <c r="N5" s="12"/>
      <c r="Q5" s="35"/>
      <c r="R5" s="18">
        <v>2.0213999999999999</v>
      </c>
      <c r="S5" s="18">
        <v>1.8200000000000001E-2</v>
      </c>
      <c r="T5" s="19">
        <v>29.9</v>
      </c>
      <c r="U5" s="18">
        <v>1.495E-2</v>
      </c>
      <c r="V5" s="18">
        <v>1.495E-2</v>
      </c>
      <c r="W5" s="15">
        <f t="shared" ref="W5:W9" si="0">S5-V5</f>
        <v>3.2500000000000012E-3</v>
      </c>
      <c r="X5" s="38"/>
    </row>
    <row r="6" spans="1:25" ht="75.75" customHeight="1" thickBot="1" x14ac:dyDescent="0.25">
      <c r="A6" s="5"/>
      <c r="B6" s="13" t="s">
        <v>63</v>
      </c>
      <c r="C6" s="16">
        <v>0.02</v>
      </c>
      <c r="D6" s="6">
        <v>2671</v>
      </c>
      <c r="E6" s="17" t="s">
        <v>68</v>
      </c>
      <c r="F6" s="17" t="s">
        <v>71</v>
      </c>
      <c r="G6" s="17" t="s">
        <v>36</v>
      </c>
      <c r="H6" s="17" t="s">
        <v>36</v>
      </c>
      <c r="I6" s="6"/>
      <c r="J6" s="6"/>
      <c r="K6" s="6"/>
      <c r="N6" s="12"/>
      <c r="Q6" s="36"/>
      <c r="R6" s="20">
        <v>2.0133999999999999</v>
      </c>
      <c r="S6" s="20">
        <v>1.8100000000000002E-2</v>
      </c>
      <c r="T6" s="21">
        <v>31.32</v>
      </c>
      <c r="U6" s="20">
        <v>1.566E-2</v>
      </c>
      <c r="V6" s="20">
        <v>1.566E-2</v>
      </c>
      <c r="W6" s="22">
        <f t="shared" si="0"/>
        <v>2.4400000000000012E-3</v>
      </c>
      <c r="X6" s="39"/>
    </row>
    <row r="7" spans="1:25" ht="75.75" customHeight="1" thickBot="1" x14ac:dyDescent="0.25">
      <c r="A7" s="5"/>
      <c r="B7" s="13" t="s">
        <v>63</v>
      </c>
      <c r="C7" s="16">
        <v>3.1E-2</v>
      </c>
      <c r="D7" s="6">
        <v>2574</v>
      </c>
      <c r="E7" s="17" t="s">
        <v>68</v>
      </c>
      <c r="F7" s="17" t="s">
        <v>71</v>
      </c>
      <c r="G7" s="17" t="s">
        <v>36</v>
      </c>
      <c r="H7" s="17" t="s">
        <v>36</v>
      </c>
      <c r="I7" s="6"/>
      <c r="J7" s="6"/>
      <c r="K7" s="6"/>
      <c r="N7" s="12"/>
      <c r="Q7" s="40" t="s">
        <v>73</v>
      </c>
      <c r="R7" s="26">
        <v>2.0093999999999999</v>
      </c>
      <c r="S7" s="26">
        <v>1.8100000000000002E-2</v>
      </c>
      <c r="T7" s="27">
        <v>30.85</v>
      </c>
      <c r="U7" s="26">
        <v>1.5429999999999999E-2</v>
      </c>
      <c r="V7" s="26">
        <v>1.5429999999999999E-2</v>
      </c>
      <c r="W7" s="28">
        <f t="shared" si="0"/>
        <v>2.6700000000000022E-3</v>
      </c>
      <c r="X7" s="37">
        <v>202.9</v>
      </c>
    </row>
    <row r="8" spans="1:25" ht="80.25" customHeight="1" thickBot="1" x14ac:dyDescent="0.25">
      <c r="A8" s="5"/>
      <c r="B8" s="13" t="s">
        <v>63</v>
      </c>
      <c r="C8" s="16">
        <v>4.2000000000000003E-2</v>
      </c>
      <c r="D8" s="6">
        <v>8890</v>
      </c>
      <c r="E8" s="17" t="s">
        <v>68</v>
      </c>
      <c r="F8" s="17" t="s">
        <v>81</v>
      </c>
      <c r="G8" s="17" t="s">
        <v>36</v>
      </c>
      <c r="H8" s="17" t="s">
        <v>36</v>
      </c>
      <c r="I8" s="6"/>
      <c r="J8" s="6"/>
      <c r="K8" s="17" t="s">
        <v>82</v>
      </c>
      <c r="N8" s="12"/>
      <c r="Q8" s="35"/>
      <c r="R8" s="18">
        <v>2.0407999999999999</v>
      </c>
      <c r="S8" s="18">
        <v>1.84E-2</v>
      </c>
      <c r="T8" s="19">
        <v>31.42</v>
      </c>
      <c r="U8" s="18">
        <v>1.5709999999999998E-2</v>
      </c>
      <c r="V8" s="18">
        <v>1.5709999999999998E-2</v>
      </c>
      <c r="W8" s="15">
        <f t="shared" si="0"/>
        <v>2.6900000000000014E-3</v>
      </c>
      <c r="X8" s="38"/>
    </row>
    <row r="9" spans="1:25" ht="78.75" customHeight="1" thickBot="1" x14ac:dyDescent="0.25">
      <c r="A9" s="5"/>
      <c r="B9" s="13" t="s">
        <v>63</v>
      </c>
      <c r="C9" s="16">
        <v>0.05</v>
      </c>
      <c r="D9" s="6">
        <v>10933</v>
      </c>
      <c r="E9" s="17" t="s">
        <v>68</v>
      </c>
      <c r="F9" s="17" t="s">
        <v>81</v>
      </c>
      <c r="G9" s="17" t="s">
        <v>36</v>
      </c>
      <c r="H9" s="17" t="s">
        <v>36</v>
      </c>
      <c r="I9" s="6"/>
      <c r="J9" s="6"/>
      <c r="K9" s="17" t="s">
        <v>82</v>
      </c>
      <c r="N9" s="12"/>
      <c r="Q9" s="36"/>
      <c r="R9" s="20">
        <v>2.0182000000000002</v>
      </c>
      <c r="S9" s="20">
        <v>1.8200000000000001E-2</v>
      </c>
      <c r="T9" s="21">
        <v>32.51</v>
      </c>
      <c r="U9" s="20">
        <v>1.6254999999999999E-2</v>
      </c>
      <c r="V9" s="20">
        <v>1.6254999999999999E-2</v>
      </c>
      <c r="W9" s="22">
        <f t="shared" si="0"/>
        <v>1.9450000000000023E-3</v>
      </c>
      <c r="X9" s="39"/>
    </row>
    <row r="10" spans="1:25" ht="17" thickBot="1" x14ac:dyDescent="0.25"/>
    <row r="11" spans="1:25" x14ac:dyDescent="0.2">
      <c r="A11" s="47" t="s">
        <v>26</v>
      </c>
      <c r="B11" s="48"/>
      <c r="C11" s="48"/>
      <c r="D11" s="48"/>
      <c r="E11" s="48"/>
      <c r="F11" s="48"/>
      <c r="G11" s="62"/>
      <c r="J11" s="47" t="s">
        <v>31</v>
      </c>
      <c r="K11" s="48"/>
      <c r="L11" s="62"/>
      <c r="N11" s="47" t="s">
        <v>64</v>
      </c>
      <c r="O11" s="48"/>
      <c r="P11" s="48"/>
      <c r="Q11" s="48"/>
      <c r="R11" s="48"/>
      <c r="S11" s="48"/>
      <c r="T11" s="49"/>
    </row>
    <row r="12" spans="1:25" x14ac:dyDescent="0.2">
      <c r="A12" s="50"/>
      <c r="B12" s="51"/>
      <c r="C12" s="51"/>
      <c r="D12" s="51"/>
      <c r="E12" s="51"/>
      <c r="F12" s="51"/>
      <c r="G12" s="56"/>
      <c r="J12" s="50"/>
      <c r="K12" s="51"/>
      <c r="L12" s="56"/>
      <c r="N12" s="50"/>
      <c r="O12" s="51"/>
      <c r="P12" s="51"/>
      <c r="Q12" s="51"/>
      <c r="R12" s="52"/>
      <c r="S12" s="52"/>
      <c r="T12" s="53"/>
    </row>
    <row r="13" spans="1:25" x14ac:dyDescent="0.2">
      <c r="A13" s="50"/>
      <c r="B13" s="51" t="s">
        <v>28</v>
      </c>
      <c r="C13" s="51" t="s">
        <v>29</v>
      </c>
      <c r="D13" s="51" t="s">
        <v>32</v>
      </c>
      <c r="E13" s="51" t="s">
        <v>33</v>
      </c>
      <c r="F13" s="51" t="s">
        <v>34</v>
      </c>
      <c r="G13" s="56" t="s">
        <v>35</v>
      </c>
      <c r="J13" s="50" t="s">
        <v>27</v>
      </c>
      <c r="K13" s="51" t="s">
        <v>30</v>
      </c>
      <c r="L13" s="56" t="s">
        <v>86</v>
      </c>
      <c r="N13" s="50"/>
      <c r="O13" s="51" t="s">
        <v>21</v>
      </c>
      <c r="P13" s="51" t="s">
        <v>22</v>
      </c>
      <c r="Q13" s="51" t="s">
        <v>23</v>
      </c>
      <c r="R13" s="51" t="s">
        <v>65</v>
      </c>
      <c r="S13" s="51"/>
      <c r="T13" s="53"/>
    </row>
    <row r="14" spans="1:25" x14ac:dyDescent="0.2">
      <c r="A14" s="63">
        <v>1</v>
      </c>
      <c r="B14" s="64">
        <v>3.7</v>
      </c>
      <c r="C14" s="64">
        <v>7.4</v>
      </c>
      <c r="D14" s="64">
        <f>C14-B14</f>
        <v>3.7</v>
      </c>
      <c r="E14" s="64">
        <f>D14*100/B14</f>
        <v>100</v>
      </c>
      <c r="F14" s="65">
        <f>AVERAGE(E14:E16)</f>
        <v>92.792792792792781</v>
      </c>
      <c r="G14" s="66">
        <f>AVERAGE(D14:D16)</f>
        <v>3.4333333333333336</v>
      </c>
      <c r="J14" s="50"/>
      <c r="K14" s="51"/>
      <c r="L14" s="56"/>
      <c r="N14" s="50">
        <v>1</v>
      </c>
      <c r="O14" s="54">
        <v>55.7</v>
      </c>
      <c r="P14" s="54">
        <v>67</v>
      </c>
      <c r="Q14" s="54">
        <v>64.290000000000006</v>
      </c>
      <c r="R14" s="55">
        <f>P14-O14-(Q14-O14)</f>
        <v>2.7099999999999937</v>
      </c>
      <c r="S14" s="51" t="s">
        <v>24</v>
      </c>
      <c r="T14" s="56" t="s">
        <v>25</v>
      </c>
    </row>
    <row r="15" spans="1:25" x14ac:dyDescent="0.2">
      <c r="A15" s="63"/>
      <c r="B15" s="64">
        <v>3.7</v>
      </c>
      <c r="C15" s="64">
        <v>6.6</v>
      </c>
      <c r="D15" s="64">
        <f>C15-B15</f>
        <v>2.8999999999999995</v>
      </c>
      <c r="E15" s="64">
        <f>D15*100/B15</f>
        <v>78.378378378378358</v>
      </c>
      <c r="F15" s="67"/>
      <c r="G15" s="68"/>
      <c r="J15" s="50">
        <v>1</v>
      </c>
      <c r="K15" s="51">
        <v>2.4</v>
      </c>
      <c r="L15" s="56">
        <v>16.2</v>
      </c>
      <c r="N15" s="50">
        <v>2</v>
      </c>
      <c r="O15" s="54">
        <v>47.56</v>
      </c>
      <c r="P15" s="54">
        <v>59.2</v>
      </c>
      <c r="Q15" s="54">
        <v>56.45</v>
      </c>
      <c r="R15" s="55">
        <f t="shared" ref="R15:R19" si="1">P15-O15-(Q15-O15)</f>
        <v>2.75</v>
      </c>
      <c r="S15" s="51" t="s">
        <v>24</v>
      </c>
      <c r="T15" s="56" t="s">
        <v>25</v>
      </c>
    </row>
    <row r="16" spans="1:25" x14ac:dyDescent="0.2">
      <c r="A16" s="63"/>
      <c r="B16" s="64">
        <v>3.7</v>
      </c>
      <c r="C16" s="64">
        <v>7.4</v>
      </c>
      <c r="D16" s="64">
        <f>C16-B16</f>
        <v>3.7</v>
      </c>
      <c r="E16" s="64">
        <f t="shared" ref="E16" si="2">D16*100/B16</f>
        <v>100</v>
      </c>
      <c r="F16" s="67"/>
      <c r="G16" s="68"/>
      <c r="J16" s="50">
        <v>2</v>
      </c>
      <c r="K16" s="51">
        <v>1.7</v>
      </c>
      <c r="L16" s="56">
        <v>11.4</v>
      </c>
      <c r="N16" s="50">
        <v>3</v>
      </c>
      <c r="O16" s="54">
        <v>52.89</v>
      </c>
      <c r="P16" s="54">
        <v>63.31</v>
      </c>
      <c r="Q16" s="54">
        <v>60.59</v>
      </c>
      <c r="R16" s="55">
        <f t="shared" si="1"/>
        <v>2.7199999999999989</v>
      </c>
      <c r="S16" s="51" t="s">
        <v>58</v>
      </c>
      <c r="T16" s="56" t="s">
        <v>59</v>
      </c>
    </row>
    <row r="17" spans="1:27" x14ac:dyDescent="0.2">
      <c r="A17" s="63">
        <v>2</v>
      </c>
      <c r="B17" s="64">
        <v>3.6</v>
      </c>
      <c r="C17" s="64">
        <v>6.3</v>
      </c>
      <c r="D17" s="64">
        <f>C17-B17</f>
        <v>2.6999999999999997</v>
      </c>
      <c r="E17" s="64">
        <f t="shared" ref="E17:E25" si="3">D17*100/B17</f>
        <v>75</v>
      </c>
      <c r="F17" s="65">
        <f>AVERAGE(E17:E19)</f>
        <v>75.057750057750056</v>
      </c>
      <c r="G17" s="66">
        <f>AVERAGE(D17:D19)</f>
        <v>2.8000000000000003</v>
      </c>
      <c r="J17" s="50">
        <v>3</v>
      </c>
      <c r="K17" s="51">
        <v>1.5</v>
      </c>
      <c r="L17" s="56">
        <v>10.1</v>
      </c>
      <c r="N17" s="50">
        <v>4</v>
      </c>
      <c r="O17" s="54">
        <v>50.81</v>
      </c>
      <c r="P17" s="54">
        <v>61.62</v>
      </c>
      <c r="Q17" s="54">
        <v>59</v>
      </c>
      <c r="R17" s="55">
        <f t="shared" si="1"/>
        <v>2.6199999999999974</v>
      </c>
      <c r="S17" s="51" t="s">
        <v>58</v>
      </c>
      <c r="T17" s="56" t="s">
        <v>59</v>
      </c>
    </row>
    <row r="18" spans="1:27" x14ac:dyDescent="0.2">
      <c r="A18" s="63"/>
      <c r="B18" s="64">
        <v>3.7</v>
      </c>
      <c r="C18" s="64">
        <v>6.6</v>
      </c>
      <c r="D18" s="64">
        <f t="shared" ref="D18:D25" si="4">C18-B18</f>
        <v>2.8999999999999995</v>
      </c>
      <c r="E18" s="64">
        <f t="shared" si="3"/>
        <v>78.378378378378358</v>
      </c>
      <c r="F18" s="67"/>
      <c r="G18" s="68"/>
      <c r="J18" s="50">
        <v>4</v>
      </c>
      <c r="K18" s="51">
        <v>1.5</v>
      </c>
      <c r="L18" s="56">
        <v>10.1</v>
      </c>
      <c r="N18" s="50">
        <v>5</v>
      </c>
      <c r="O18" s="54">
        <v>52.92</v>
      </c>
      <c r="P18" s="54">
        <v>62.15</v>
      </c>
      <c r="Q18" s="54">
        <v>53.1</v>
      </c>
      <c r="R18" s="55">
        <f t="shared" si="1"/>
        <v>9.0499999999999972</v>
      </c>
      <c r="S18" s="51" t="s">
        <v>80</v>
      </c>
      <c r="T18" s="56" t="s">
        <v>79</v>
      </c>
    </row>
    <row r="19" spans="1:27" ht="17" thickBot="1" x14ac:dyDescent="0.25">
      <c r="A19" s="63"/>
      <c r="B19" s="64">
        <v>3.9</v>
      </c>
      <c r="C19" s="64">
        <v>6.7</v>
      </c>
      <c r="D19" s="64">
        <f t="shared" si="4"/>
        <v>2.8000000000000003</v>
      </c>
      <c r="E19" s="64">
        <f t="shared" si="3"/>
        <v>71.794871794871796</v>
      </c>
      <c r="F19" s="67"/>
      <c r="G19" s="68"/>
      <c r="J19" s="50">
        <v>5</v>
      </c>
      <c r="K19" s="51">
        <v>1.7</v>
      </c>
      <c r="L19" s="56">
        <v>11.4</v>
      </c>
      <c r="N19" s="57">
        <v>6</v>
      </c>
      <c r="O19" s="58">
        <v>50.4</v>
      </c>
      <c r="P19" s="58">
        <v>61.68</v>
      </c>
      <c r="Q19" s="58">
        <v>50.55</v>
      </c>
      <c r="R19" s="59">
        <f t="shared" si="1"/>
        <v>11.130000000000003</v>
      </c>
      <c r="S19" s="60" t="s">
        <v>80</v>
      </c>
      <c r="T19" s="61" t="s">
        <v>79</v>
      </c>
    </row>
    <row r="20" spans="1:27" ht="17" thickBot="1" x14ac:dyDescent="0.25">
      <c r="A20" s="63">
        <v>3</v>
      </c>
      <c r="B20" s="64">
        <v>3.8</v>
      </c>
      <c r="C20" s="64">
        <v>7.2</v>
      </c>
      <c r="D20" s="64">
        <f t="shared" si="4"/>
        <v>3.4000000000000004</v>
      </c>
      <c r="E20" s="64">
        <f t="shared" si="3"/>
        <v>89.473684210526329</v>
      </c>
      <c r="F20" s="65">
        <f t="shared" ref="F20" si="5">AVERAGE(E20:E22)</f>
        <v>96.491228070175438</v>
      </c>
      <c r="G20" s="66">
        <f t="shared" ref="G20" si="6">AVERAGE(D20:D22)</f>
        <v>3.6</v>
      </c>
      <c r="J20" s="57">
        <v>6</v>
      </c>
      <c r="K20" s="60">
        <v>1.7</v>
      </c>
      <c r="L20" s="61">
        <v>11.4</v>
      </c>
    </row>
    <row r="21" spans="1:27" ht="17" thickBot="1" x14ac:dyDescent="0.25">
      <c r="A21" s="63"/>
      <c r="B21" s="64">
        <v>3.7</v>
      </c>
      <c r="C21" s="64">
        <v>7.3</v>
      </c>
      <c r="D21" s="64">
        <f t="shared" si="4"/>
        <v>3.5999999999999996</v>
      </c>
      <c r="E21" s="64">
        <f t="shared" si="3"/>
        <v>97.297297297297277</v>
      </c>
      <c r="F21" s="67"/>
      <c r="G21" s="68"/>
    </row>
    <row r="22" spans="1:27" x14ac:dyDescent="0.2">
      <c r="A22" s="63"/>
      <c r="B22" s="64">
        <v>3.7</v>
      </c>
      <c r="C22" s="64">
        <v>7.5</v>
      </c>
      <c r="D22" s="64">
        <f t="shared" si="4"/>
        <v>3.8</v>
      </c>
      <c r="E22" s="64">
        <f t="shared" si="3"/>
        <v>102.70270270270269</v>
      </c>
      <c r="F22" s="67"/>
      <c r="G22" s="68"/>
      <c r="N22" s="47" t="s">
        <v>57</v>
      </c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62"/>
    </row>
    <row r="23" spans="1:27" x14ac:dyDescent="0.2">
      <c r="A23" s="63">
        <v>4</v>
      </c>
      <c r="B23" s="64">
        <v>3.6</v>
      </c>
      <c r="C23" s="64">
        <v>6.9</v>
      </c>
      <c r="D23" s="64">
        <f t="shared" si="4"/>
        <v>3.3000000000000003</v>
      </c>
      <c r="E23" s="64">
        <f t="shared" si="3"/>
        <v>91.666666666666671</v>
      </c>
      <c r="F23" s="65">
        <f t="shared" ref="F23" si="7">AVERAGE(E23:E25)</f>
        <v>67.713675213675216</v>
      </c>
      <c r="G23" s="66">
        <f t="shared" ref="G23" si="8">AVERAGE(D23:D25)</f>
        <v>2.5666666666666669</v>
      </c>
      <c r="N23" s="50" t="s">
        <v>37</v>
      </c>
      <c r="O23" s="51" t="s">
        <v>41</v>
      </c>
      <c r="P23" s="51"/>
      <c r="Q23" s="51"/>
      <c r="R23" s="52"/>
      <c r="S23" s="51"/>
      <c r="T23" s="51"/>
      <c r="U23" s="51"/>
      <c r="V23" s="51"/>
      <c r="W23" s="51"/>
      <c r="X23" s="51"/>
      <c r="Y23" s="51"/>
      <c r="Z23" s="52"/>
      <c r="AA23" s="53"/>
    </row>
    <row r="24" spans="1:27" x14ac:dyDescent="0.2">
      <c r="A24" s="63"/>
      <c r="B24" s="64">
        <v>3.9</v>
      </c>
      <c r="C24" s="64">
        <v>6.2</v>
      </c>
      <c r="D24" s="64">
        <f t="shared" si="4"/>
        <v>2.3000000000000003</v>
      </c>
      <c r="E24" s="64">
        <f t="shared" si="3"/>
        <v>58.974358974358985</v>
      </c>
      <c r="F24" s="67"/>
      <c r="G24" s="68"/>
      <c r="N24" s="50"/>
      <c r="O24" s="51"/>
      <c r="P24" s="51"/>
      <c r="Q24" s="51"/>
      <c r="R24" s="52"/>
      <c r="S24" s="51"/>
      <c r="T24" s="51"/>
      <c r="U24" s="51"/>
      <c r="V24" s="51"/>
      <c r="W24" s="51"/>
      <c r="X24" s="51"/>
      <c r="Y24" s="51"/>
      <c r="Z24" s="52"/>
      <c r="AA24" s="53"/>
    </row>
    <row r="25" spans="1:27" x14ac:dyDescent="0.2">
      <c r="A25" s="63"/>
      <c r="B25" s="64">
        <v>4</v>
      </c>
      <c r="C25" s="64">
        <v>6.1</v>
      </c>
      <c r="D25" s="64">
        <f t="shared" si="4"/>
        <v>2.0999999999999996</v>
      </c>
      <c r="E25" s="64">
        <f t="shared" si="3"/>
        <v>52.499999999999993</v>
      </c>
      <c r="F25" s="67"/>
      <c r="G25" s="68"/>
      <c r="N25" s="50" t="s">
        <v>38</v>
      </c>
      <c r="O25" s="51" t="s">
        <v>39</v>
      </c>
      <c r="P25" s="51" t="s">
        <v>40</v>
      </c>
      <c r="Q25" s="51" t="s">
        <v>42</v>
      </c>
      <c r="R25" s="51" t="s">
        <v>61</v>
      </c>
      <c r="S25" s="51" t="s">
        <v>62</v>
      </c>
      <c r="T25" s="52"/>
      <c r="U25" s="52"/>
      <c r="V25" s="51" t="s">
        <v>38</v>
      </c>
      <c r="W25" s="51" t="s">
        <v>43</v>
      </c>
      <c r="X25" s="51" t="s">
        <v>44</v>
      </c>
      <c r="Y25" s="51" t="s">
        <v>32</v>
      </c>
      <c r="Z25" s="51" t="s">
        <v>33</v>
      </c>
      <c r="AA25" s="56" t="s">
        <v>60</v>
      </c>
    </row>
    <row r="26" spans="1:27" x14ac:dyDescent="0.2">
      <c r="A26" s="63">
        <v>5</v>
      </c>
      <c r="B26" s="64">
        <v>4</v>
      </c>
      <c r="C26" s="64">
        <v>7.1</v>
      </c>
      <c r="D26" s="64">
        <f>C26-B26</f>
        <v>3.0999999999999996</v>
      </c>
      <c r="E26" s="64">
        <f t="shared" ref="E26:E31" si="9">D26*100/B26</f>
        <v>77.499999999999986</v>
      </c>
      <c r="F26" s="65">
        <f>AVERAGE(E26:E28)</f>
        <v>86.193693693693675</v>
      </c>
      <c r="G26" s="66">
        <f>AVERAGE(D26:D28)</f>
        <v>3.2999999999999994</v>
      </c>
      <c r="N26" s="63">
        <v>1</v>
      </c>
      <c r="O26" s="51">
        <v>0.85</v>
      </c>
      <c r="P26" s="51">
        <v>1.25</v>
      </c>
      <c r="Q26" s="51">
        <f>P26-O26</f>
        <v>0.4</v>
      </c>
      <c r="R26" s="64">
        <f>Q26*100/O26</f>
        <v>47.058823529411768</v>
      </c>
      <c r="S26" s="65">
        <f>AVERAGE(R26:R27)</f>
        <v>39.626972740315644</v>
      </c>
      <c r="T26" s="52"/>
      <c r="U26" s="52"/>
      <c r="V26" s="67">
        <v>1</v>
      </c>
      <c r="W26" s="51">
        <v>3.7</v>
      </c>
      <c r="X26" s="51">
        <v>6.2</v>
      </c>
      <c r="Y26" s="64">
        <f t="shared" ref="Y26:Y27" si="10">X26-W26</f>
        <v>2.5</v>
      </c>
      <c r="Z26" s="64">
        <f>Y26*100/W26</f>
        <v>67.567567567567565</v>
      </c>
      <c r="AA26" s="66">
        <f>AVERAGE(Z26:Z28)</f>
        <v>122.03412203412203</v>
      </c>
    </row>
    <row r="27" spans="1:27" x14ac:dyDescent="0.2">
      <c r="A27" s="63"/>
      <c r="B27" s="64">
        <v>3.7</v>
      </c>
      <c r="C27" s="64">
        <v>6.7</v>
      </c>
      <c r="D27" s="64">
        <f t="shared" ref="D27:D31" si="11">C27-B27</f>
        <v>3</v>
      </c>
      <c r="E27" s="64">
        <f t="shared" si="9"/>
        <v>81.081081081081081</v>
      </c>
      <c r="F27" s="67"/>
      <c r="G27" s="68"/>
      <c r="N27" s="63"/>
      <c r="O27" s="51">
        <v>2.0499999999999998</v>
      </c>
      <c r="P27" s="51">
        <v>2.71</v>
      </c>
      <c r="Q27" s="51">
        <f>P27-O27</f>
        <v>0.66000000000000014</v>
      </c>
      <c r="R27" s="64">
        <f t="shared" ref="R27:R37" si="12">Q27*100/O27</f>
        <v>32.195121951219519</v>
      </c>
      <c r="S27" s="67"/>
      <c r="T27" s="52"/>
      <c r="U27" s="52"/>
      <c r="V27" s="67"/>
      <c r="W27" s="64">
        <v>3.9</v>
      </c>
      <c r="X27" s="64">
        <v>9.6</v>
      </c>
      <c r="Y27" s="64">
        <f t="shared" si="10"/>
        <v>5.6999999999999993</v>
      </c>
      <c r="Z27" s="64">
        <f>Y27*100/W27</f>
        <v>146.15384615384613</v>
      </c>
      <c r="AA27" s="68"/>
    </row>
    <row r="28" spans="1:27" x14ac:dyDescent="0.2">
      <c r="A28" s="63"/>
      <c r="B28" s="64">
        <v>3.8</v>
      </c>
      <c r="C28" s="64">
        <v>7.6</v>
      </c>
      <c r="D28" s="64">
        <f>C28-B28</f>
        <v>3.8</v>
      </c>
      <c r="E28" s="64">
        <f t="shared" si="9"/>
        <v>100</v>
      </c>
      <c r="F28" s="67"/>
      <c r="G28" s="68"/>
      <c r="N28" s="63">
        <v>2</v>
      </c>
      <c r="O28" s="51">
        <v>1.68</v>
      </c>
      <c r="P28" s="51">
        <v>2.0299999999999998</v>
      </c>
      <c r="Q28" s="51">
        <f>P28-O28</f>
        <v>0.34999999999999987</v>
      </c>
      <c r="R28" s="64">
        <f t="shared" si="12"/>
        <v>20.833333333333325</v>
      </c>
      <c r="S28" s="65">
        <f t="shared" ref="S28" si="13">AVERAGE(R28:R29)</f>
        <v>24.278052805280524</v>
      </c>
      <c r="T28" s="52"/>
      <c r="U28" s="52"/>
      <c r="V28" s="67"/>
      <c r="W28" s="64">
        <v>4.2</v>
      </c>
      <c r="X28" s="64">
        <v>10.6</v>
      </c>
      <c r="Y28" s="64">
        <f t="shared" ref="Y28:Y30" si="14">X28-W28</f>
        <v>6.3999999999999995</v>
      </c>
      <c r="Z28" s="64">
        <f t="shared" ref="Z28:Z30" si="15">Y28*100/W28</f>
        <v>152.38095238095238</v>
      </c>
      <c r="AA28" s="68"/>
    </row>
    <row r="29" spans="1:27" x14ac:dyDescent="0.2">
      <c r="A29" s="63">
        <v>6</v>
      </c>
      <c r="B29" s="64">
        <v>3.4</v>
      </c>
      <c r="C29" s="64">
        <v>5.4</v>
      </c>
      <c r="D29" s="64">
        <f t="shared" si="11"/>
        <v>2.0000000000000004</v>
      </c>
      <c r="E29" s="64">
        <f t="shared" si="9"/>
        <v>58.823529411764724</v>
      </c>
      <c r="F29" s="65">
        <f>AVERAGE(E29:E31)</f>
        <v>61.701454775458579</v>
      </c>
      <c r="G29" s="66">
        <f>AVERAGE(D29:D31)</f>
        <v>2.0333333333333332</v>
      </c>
      <c r="N29" s="63"/>
      <c r="O29" s="51">
        <v>2.02</v>
      </c>
      <c r="P29" s="51">
        <v>2.58</v>
      </c>
      <c r="Q29" s="51">
        <f>P29-O29</f>
        <v>0.56000000000000005</v>
      </c>
      <c r="R29" s="64">
        <f t="shared" si="12"/>
        <v>27.722772277227726</v>
      </c>
      <c r="S29" s="67"/>
      <c r="T29" s="52"/>
      <c r="U29" s="52"/>
      <c r="V29" s="67">
        <v>2</v>
      </c>
      <c r="W29" s="64">
        <v>3.8</v>
      </c>
      <c r="X29" s="64">
        <v>7.8</v>
      </c>
      <c r="Y29" s="64">
        <f t="shared" si="14"/>
        <v>4</v>
      </c>
      <c r="Z29" s="64">
        <f t="shared" si="15"/>
        <v>105.26315789473685</v>
      </c>
      <c r="AA29" s="66">
        <f>AVERAGE(Z29:Z31)</f>
        <v>110.92105263157896</v>
      </c>
    </row>
    <row r="30" spans="1:27" x14ac:dyDescent="0.2">
      <c r="A30" s="63"/>
      <c r="B30" s="64">
        <v>3.4</v>
      </c>
      <c r="C30" s="64">
        <v>5.5</v>
      </c>
      <c r="D30" s="64">
        <f t="shared" si="11"/>
        <v>2.1</v>
      </c>
      <c r="E30" s="64">
        <f t="shared" si="9"/>
        <v>61.764705882352942</v>
      </c>
      <c r="F30" s="67"/>
      <c r="G30" s="68"/>
      <c r="N30" s="63">
        <v>3</v>
      </c>
      <c r="O30" s="51">
        <v>1.64</v>
      </c>
      <c r="P30" s="51">
        <v>1.84</v>
      </c>
      <c r="Q30" s="51">
        <f t="shared" ref="Q30:Q37" si="16">P30-O30</f>
        <v>0.20000000000000018</v>
      </c>
      <c r="R30" s="64">
        <f t="shared" si="12"/>
        <v>12.195121951219523</v>
      </c>
      <c r="S30" s="65">
        <f t="shared" ref="S30" si="17">AVERAGE(R30:R31)</f>
        <v>40.395081636766783</v>
      </c>
      <c r="T30" s="52"/>
      <c r="U30" s="52"/>
      <c r="V30" s="67"/>
      <c r="W30" s="64">
        <v>4</v>
      </c>
      <c r="X30" s="64">
        <v>7.8</v>
      </c>
      <c r="Y30" s="64">
        <f t="shared" si="14"/>
        <v>3.8</v>
      </c>
      <c r="Z30" s="64">
        <f t="shared" si="15"/>
        <v>95</v>
      </c>
      <c r="AA30" s="68"/>
    </row>
    <row r="31" spans="1:27" ht="17" thickBot="1" x14ac:dyDescent="0.25">
      <c r="A31" s="69"/>
      <c r="B31" s="70">
        <v>3.1</v>
      </c>
      <c r="C31" s="70">
        <v>5.0999999999999996</v>
      </c>
      <c r="D31" s="70">
        <f t="shared" si="11"/>
        <v>1.9999999999999996</v>
      </c>
      <c r="E31" s="70">
        <f t="shared" si="9"/>
        <v>64.51612903225805</v>
      </c>
      <c r="F31" s="71"/>
      <c r="G31" s="72"/>
      <c r="N31" s="63"/>
      <c r="O31" s="51">
        <v>1.21</v>
      </c>
      <c r="P31" s="51">
        <v>2.04</v>
      </c>
      <c r="Q31" s="51">
        <f t="shared" si="16"/>
        <v>0.83000000000000007</v>
      </c>
      <c r="R31" s="64">
        <f t="shared" si="12"/>
        <v>68.595041322314046</v>
      </c>
      <c r="S31" s="67"/>
      <c r="T31" s="52"/>
      <c r="U31" s="52"/>
      <c r="V31" s="67"/>
      <c r="W31" s="64">
        <v>4</v>
      </c>
      <c r="X31" s="64">
        <v>9.3000000000000007</v>
      </c>
      <c r="Y31" s="64">
        <f t="shared" ref="Y31:Y43" si="18">X31-W31</f>
        <v>5.3000000000000007</v>
      </c>
      <c r="Z31" s="64">
        <f t="shared" ref="Z31:Z43" si="19">Y31*100/W31</f>
        <v>132.50000000000003</v>
      </c>
      <c r="AA31" s="68"/>
    </row>
    <row r="32" spans="1:27" x14ac:dyDescent="0.2">
      <c r="N32" s="63">
        <v>4</v>
      </c>
      <c r="O32" s="51">
        <v>3.25</v>
      </c>
      <c r="P32" s="51">
        <v>3.68</v>
      </c>
      <c r="Q32" s="51">
        <f t="shared" si="16"/>
        <v>0.43000000000000016</v>
      </c>
      <c r="R32" s="64">
        <f t="shared" si="12"/>
        <v>13.230769230769235</v>
      </c>
      <c r="S32" s="65">
        <f t="shared" ref="S32" si="20">AVERAGE(R32:R33)</f>
        <v>29.250519750519754</v>
      </c>
      <c r="T32" s="52"/>
      <c r="U32" s="52"/>
      <c r="V32" s="67">
        <v>3</v>
      </c>
      <c r="W32" s="64">
        <v>3.6</v>
      </c>
      <c r="X32" s="64">
        <v>6.3</v>
      </c>
      <c r="Y32" s="64">
        <f t="shared" si="18"/>
        <v>2.6999999999999997</v>
      </c>
      <c r="Z32" s="64">
        <f t="shared" si="19"/>
        <v>75</v>
      </c>
      <c r="AA32" s="66">
        <f t="shared" ref="AA32" si="21">AVERAGE(Z32:Z34)</f>
        <v>114.56851588430534</v>
      </c>
    </row>
    <row r="33" spans="1:27" ht="17" thickBot="1" x14ac:dyDescent="0.25">
      <c r="N33" s="63"/>
      <c r="O33" s="51">
        <v>1.48</v>
      </c>
      <c r="P33" s="51">
        <v>2.15</v>
      </c>
      <c r="Q33" s="51">
        <f t="shared" si="16"/>
        <v>0.66999999999999993</v>
      </c>
      <c r="R33" s="64">
        <f t="shared" si="12"/>
        <v>45.270270270270274</v>
      </c>
      <c r="S33" s="67"/>
      <c r="T33" s="52"/>
      <c r="U33" s="52"/>
      <c r="V33" s="67"/>
      <c r="W33" s="64">
        <v>3.7</v>
      </c>
      <c r="X33" s="64">
        <v>7.8</v>
      </c>
      <c r="Y33" s="64">
        <f t="shared" si="18"/>
        <v>4.0999999999999996</v>
      </c>
      <c r="Z33" s="64">
        <f t="shared" si="19"/>
        <v>110.81081081081079</v>
      </c>
      <c r="AA33" s="68"/>
    </row>
    <row r="34" spans="1:27" x14ac:dyDescent="0.2">
      <c r="A34" s="47" t="s">
        <v>74</v>
      </c>
      <c r="B34" s="48"/>
      <c r="C34" s="48"/>
      <c r="D34" s="48"/>
      <c r="E34" s="48"/>
      <c r="F34" s="48"/>
      <c r="G34" s="48"/>
      <c r="H34" s="48"/>
      <c r="I34" s="73"/>
      <c r="J34" s="73"/>
      <c r="K34" s="73"/>
      <c r="L34" s="75"/>
      <c r="N34" s="63">
        <v>5</v>
      </c>
      <c r="O34" s="51">
        <v>2.21</v>
      </c>
      <c r="P34" s="51">
        <v>2.33</v>
      </c>
      <c r="Q34" s="51">
        <f t="shared" si="16"/>
        <v>0.12000000000000011</v>
      </c>
      <c r="R34" s="64">
        <f t="shared" si="12"/>
        <v>5.4298642533936698</v>
      </c>
      <c r="S34" s="65">
        <f t="shared" ref="S34" si="22">AVERAGE(R34:R35)</f>
        <v>11.048265460030169</v>
      </c>
      <c r="T34" s="52"/>
      <c r="U34" s="52"/>
      <c r="V34" s="67"/>
      <c r="W34" s="51">
        <v>3.8</v>
      </c>
      <c r="X34" s="51">
        <v>9.8000000000000007</v>
      </c>
      <c r="Y34" s="64">
        <f t="shared" si="18"/>
        <v>6.0000000000000009</v>
      </c>
      <c r="Z34" s="64">
        <f t="shared" si="19"/>
        <v>157.89473684210529</v>
      </c>
      <c r="AA34" s="68"/>
    </row>
    <row r="35" spans="1:27" x14ac:dyDescent="0.2">
      <c r="A35" s="50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6"/>
      <c r="N35" s="63"/>
      <c r="O35" s="51">
        <v>0.78</v>
      </c>
      <c r="P35" s="51">
        <v>0.91</v>
      </c>
      <c r="Q35" s="51">
        <f t="shared" si="16"/>
        <v>0.13</v>
      </c>
      <c r="R35" s="64">
        <f t="shared" si="12"/>
        <v>16.666666666666668</v>
      </c>
      <c r="S35" s="67"/>
      <c r="T35" s="52"/>
      <c r="U35" s="52"/>
      <c r="V35" s="67">
        <v>4</v>
      </c>
      <c r="W35" s="64">
        <v>3.8</v>
      </c>
      <c r="X35" s="64">
        <v>8.6999999999999993</v>
      </c>
      <c r="Y35" s="64">
        <f t="shared" si="18"/>
        <v>4.8999999999999995</v>
      </c>
      <c r="Z35" s="64">
        <f t="shared" si="19"/>
        <v>128.94736842105263</v>
      </c>
      <c r="AA35" s="66">
        <f t="shared" ref="AA35" si="23">AVERAGE(Z35:Z37)</f>
        <v>116.35852451641922</v>
      </c>
    </row>
    <row r="36" spans="1:27" x14ac:dyDescent="0.2">
      <c r="A36" s="50" t="s">
        <v>38</v>
      </c>
      <c r="B36" s="51" t="s">
        <v>47</v>
      </c>
      <c r="C36" s="51" t="s">
        <v>54</v>
      </c>
      <c r="D36" s="51" t="s">
        <v>46</v>
      </c>
      <c r="E36" s="51" t="s">
        <v>53</v>
      </c>
      <c r="F36" s="51" t="s">
        <v>55</v>
      </c>
      <c r="G36" s="51" t="s">
        <v>56</v>
      </c>
      <c r="H36" s="51" t="s">
        <v>72</v>
      </c>
      <c r="I36" s="51"/>
      <c r="J36" s="51" t="s">
        <v>48</v>
      </c>
      <c r="K36" s="51" t="s">
        <v>49</v>
      </c>
      <c r="L36" s="56" t="s">
        <v>52</v>
      </c>
      <c r="N36" s="63">
        <v>6</v>
      </c>
      <c r="O36" s="51">
        <v>4.8099999999999996</v>
      </c>
      <c r="P36" s="51">
        <v>4.41</v>
      </c>
      <c r="Q36" s="51">
        <f t="shared" si="16"/>
        <v>-0.39999999999999947</v>
      </c>
      <c r="R36" s="64">
        <f t="shared" si="12"/>
        <v>-8.316008316008304</v>
      </c>
      <c r="S36" s="65">
        <f t="shared" ref="S36" si="24">AVERAGE(R36:R37)</f>
        <v>58.149688149688153</v>
      </c>
      <c r="T36" s="52"/>
      <c r="U36" s="52"/>
      <c r="V36" s="67"/>
      <c r="W36" s="64">
        <v>4</v>
      </c>
      <c r="X36" s="64">
        <v>8.6</v>
      </c>
      <c r="Y36" s="64">
        <f t="shared" si="18"/>
        <v>4.5999999999999996</v>
      </c>
      <c r="Z36" s="64">
        <f t="shared" si="19"/>
        <v>114.99999999999999</v>
      </c>
      <c r="AA36" s="68"/>
    </row>
    <row r="37" spans="1:27" x14ac:dyDescent="0.2">
      <c r="A37" s="63" t="s">
        <v>50</v>
      </c>
      <c r="B37" s="76">
        <v>2</v>
      </c>
      <c r="C37" s="76">
        <v>1.7999999999999999E-2</v>
      </c>
      <c r="D37" s="54">
        <v>29.6</v>
      </c>
      <c r="E37" s="76">
        <v>1.4800000000000001E-2</v>
      </c>
      <c r="F37" s="76">
        <v>1.4800000000000001E-2</v>
      </c>
      <c r="G37" s="51">
        <f>C37-F37</f>
        <v>3.199999999999998E-3</v>
      </c>
      <c r="H37" s="77">
        <f>AVERAGE(G37:G39)*1000</f>
        <v>2.9633333333333334</v>
      </c>
      <c r="I37" s="51"/>
      <c r="J37" s="54">
        <v>122.96</v>
      </c>
      <c r="K37" s="54">
        <v>120</v>
      </c>
      <c r="L37" s="78">
        <f t="shared" ref="L37:L42" si="25">J37-K37</f>
        <v>2.9599999999999937</v>
      </c>
      <c r="N37" s="63"/>
      <c r="O37" s="51">
        <v>0.65</v>
      </c>
      <c r="P37" s="51">
        <v>1.46</v>
      </c>
      <c r="Q37" s="51">
        <f t="shared" si="16"/>
        <v>0.80999999999999994</v>
      </c>
      <c r="R37" s="64">
        <f t="shared" si="12"/>
        <v>124.61538461538461</v>
      </c>
      <c r="S37" s="67"/>
      <c r="T37" s="52"/>
      <c r="U37" s="52"/>
      <c r="V37" s="67"/>
      <c r="W37" s="51">
        <v>3.9</v>
      </c>
      <c r="X37" s="51">
        <v>8</v>
      </c>
      <c r="Y37" s="64">
        <f t="shared" si="18"/>
        <v>4.0999999999999996</v>
      </c>
      <c r="Z37" s="64">
        <f t="shared" si="19"/>
        <v>105.12820512820511</v>
      </c>
      <c r="AA37" s="68"/>
    </row>
    <row r="38" spans="1:27" x14ac:dyDescent="0.2">
      <c r="A38" s="63"/>
      <c r="B38" s="76">
        <v>2.0213999999999999</v>
      </c>
      <c r="C38" s="76">
        <v>1.8200000000000001E-2</v>
      </c>
      <c r="D38" s="54">
        <v>29.9</v>
      </c>
      <c r="E38" s="76">
        <v>1.495E-2</v>
      </c>
      <c r="F38" s="76">
        <v>1.495E-2</v>
      </c>
      <c r="G38" s="51">
        <f t="shared" ref="G38:G42" si="26">C38-F38</f>
        <v>3.2500000000000012E-3</v>
      </c>
      <c r="H38" s="67"/>
      <c r="I38" s="51"/>
      <c r="J38" s="54">
        <v>125.92</v>
      </c>
      <c r="K38" s="54">
        <v>120.01</v>
      </c>
      <c r="L38" s="78">
        <f t="shared" si="25"/>
        <v>5.9099999999999966</v>
      </c>
      <c r="N38" s="50"/>
      <c r="O38" s="51"/>
      <c r="P38" s="51"/>
      <c r="Q38" s="51"/>
      <c r="R38" s="51"/>
      <c r="S38" s="52"/>
      <c r="T38" s="52"/>
      <c r="U38" s="52"/>
      <c r="V38" s="67">
        <v>5</v>
      </c>
      <c r="W38" s="64">
        <v>4</v>
      </c>
      <c r="X38" s="64">
        <v>7.8</v>
      </c>
      <c r="Y38" s="64">
        <f t="shared" si="18"/>
        <v>3.8</v>
      </c>
      <c r="Z38" s="64">
        <f t="shared" si="19"/>
        <v>95</v>
      </c>
      <c r="AA38" s="66">
        <f>AVERAGE(Z38:Z40)</f>
        <v>104.24876293297348</v>
      </c>
    </row>
    <row r="39" spans="1:27" x14ac:dyDescent="0.2">
      <c r="A39" s="63"/>
      <c r="B39" s="76">
        <v>2.0133999999999999</v>
      </c>
      <c r="C39" s="76">
        <v>1.8100000000000002E-2</v>
      </c>
      <c r="D39" s="54">
        <v>31.32</v>
      </c>
      <c r="E39" s="76">
        <v>1.566E-2</v>
      </c>
      <c r="F39" s="76">
        <v>1.566E-2</v>
      </c>
      <c r="G39" s="51">
        <f t="shared" si="26"/>
        <v>2.4400000000000012E-3</v>
      </c>
      <c r="H39" s="67"/>
      <c r="I39" s="51"/>
      <c r="J39" s="54">
        <v>124.72</v>
      </c>
      <c r="K39" s="54">
        <v>120.03</v>
      </c>
      <c r="L39" s="78">
        <f t="shared" si="25"/>
        <v>4.6899999999999977</v>
      </c>
      <c r="N39" s="50"/>
      <c r="O39" s="51"/>
      <c r="P39" s="51"/>
      <c r="Q39" s="51"/>
      <c r="R39" s="51"/>
      <c r="S39" s="52"/>
      <c r="T39" s="52"/>
      <c r="U39" s="52"/>
      <c r="V39" s="67"/>
      <c r="W39" s="64">
        <v>3.8</v>
      </c>
      <c r="X39" s="64">
        <v>7.3</v>
      </c>
      <c r="Y39" s="64">
        <f t="shared" si="18"/>
        <v>3.5</v>
      </c>
      <c r="Z39" s="64">
        <f t="shared" si="19"/>
        <v>92.10526315789474</v>
      </c>
      <c r="AA39" s="66"/>
    </row>
    <row r="40" spans="1:27" x14ac:dyDescent="0.2">
      <c r="A40" s="79" t="s">
        <v>51</v>
      </c>
      <c r="B40" s="76">
        <v>2.0093999999999999</v>
      </c>
      <c r="C40" s="76">
        <v>1.8100000000000002E-2</v>
      </c>
      <c r="D40" s="54">
        <v>30.85</v>
      </c>
      <c r="E40" s="76">
        <v>1.5429999999999999E-2</v>
      </c>
      <c r="F40" s="76">
        <v>1.5429999999999999E-2</v>
      </c>
      <c r="G40" s="51">
        <f t="shared" si="26"/>
        <v>2.6700000000000022E-3</v>
      </c>
      <c r="H40" s="77">
        <f>AVERAGE(G40:G42)*1000</f>
        <v>2.4350000000000018</v>
      </c>
      <c r="I40" s="51"/>
      <c r="J40" s="51">
        <v>126.01</v>
      </c>
      <c r="K40" s="51">
        <v>120.01</v>
      </c>
      <c r="L40" s="78">
        <f t="shared" si="25"/>
        <v>6</v>
      </c>
      <c r="N40" s="50"/>
      <c r="O40" s="51"/>
      <c r="P40" s="51"/>
      <c r="Q40" s="51"/>
      <c r="R40" s="51"/>
      <c r="S40" s="52"/>
      <c r="T40" s="52"/>
      <c r="U40" s="52"/>
      <c r="V40" s="67"/>
      <c r="W40" s="51">
        <v>3.9</v>
      </c>
      <c r="X40" s="51">
        <v>8.8000000000000007</v>
      </c>
      <c r="Y40" s="64">
        <f t="shared" si="18"/>
        <v>4.9000000000000004</v>
      </c>
      <c r="Z40" s="64">
        <f t="shared" si="19"/>
        <v>125.64102564102566</v>
      </c>
      <c r="AA40" s="66"/>
    </row>
    <row r="41" spans="1:27" x14ac:dyDescent="0.2">
      <c r="A41" s="63"/>
      <c r="B41" s="76">
        <v>2.0407999999999999</v>
      </c>
      <c r="C41" s="76">
        <v>1.84E-2</v>
      </c>
      <c r="D41" s="54">
        <v>31.42</v>
      </c>
      <c r="E41" s="76">
        <v>1.5709999999999998E-2</v>
      </c>
      <c r="F41" s="76">
        <v>1.5709999999999998E-2</v>
      </c>
      <c r="G41" s="51">
        <f t="shared" si="26"/>
        <v>2.6900000000000014E-3</v>
      </c>
      <c r="H41" s="67"/>
      <c r="I41" s="51"/>
      <c r="J41" s="51">
        <v>126.29</v>
      </c>
      <c r="K41" s="51">
        <v>120.15</v>
      </c>
      <c r="L41" s="78">
        <f t="shared" si="25"/>
        <v>6.1400000000000006</v>
      </c>
      <c r="N41" s="50"/>
      <c r="O41" s="51"/>
      <c r="P41" s="51"/>
      <c r="Q41" s="51"/>
      <c r="R41" s="51"/>
      <c r="S41" s="52"/>
      <c r="T41" s="52"/>
      <c r="U41" s="52"/>
      <c r="V41" s="67">
        <v>6</v>
      </c>
      <c r="W41" s="64">
        <v>3.7</v>
      </c>
      <c r="X41" s="64">
        <v>8</v>
      </c>
      <c r="Y41" s="64">
        <f t="shared" si="18"/>
        <v>4.3</v>
      </c>
      <c r="Z41" s="64">
        <f t="shared" si="19"/>
        <v>116.21621621621621</v>
      </c>
      <c r="AA41" s="66">
        <f t="shared" ref="AA41" si="27">AVERAGE(Z41:Z43)</f>
        <v>101.70170170170171</v>
      </c>
    </row>
    <row r="42" spans="1:27" ht="17" thickBot="1" x14ac:dyDescent="0.25">
      <c r="A42" s="69"/>
      <c r="B42" s="80">
        <v>2.0182000000000002</v>
      </c>
      <c r="C42" s="80">
        <v>1.8200000000000001E-2</v>
      </c>
      <c r="D42" s="58">
        <v>32.51</v>
      </c>
      <c r="E42" s="80">
        <v>1.6254999999999999E-2</v>
      </c>
      <c r="F42" s="80">
        <v>1.6254999999999999E-2</v>
      </c>
      <c r="G42" s="60">
        <f t="shared" si="26"/>
        <v>1.9450000000000023E-3</v>
      </c>
      <c r="H42" s="71"/>
      <c r="I42" s="60"/>
      <c r="J42" s="60">
        <v>123.31</v>
      </c>
      <c r="K42" s="60">
        <v>119.99</v>
      </c>
      <c r="L42" s="81">
        <f t="shared" si="25"/>
        <v>3.3200000000000074</v>
      </c>
      <c r="N42" s="50"/>
      <c r="O42" s="51"/>
      <c r="P42" s="51"/>
      <c r="Q42" s="51"/>
      <c r="R42" s="51"/>
      <c r="S42" s="52"/>
      <c r="T42" s="52"/>
      <c r="U42" s="52"/>
      <c r="V42" s="67"/>
      <c r="W42" s="51">
        <v>3.6</v>
      </c>
      <c r="X42" s="51">
        <v>6.8</v>
      </c>
      <c r="Y42" s="64">
        <f t="shared" si="18"/>
        <v>3.1999999999999997</v>
      </c>
      <c r="Z42" s="64">
        <f t="shared" si="19"/>
        <v>88.888888888888886</v>
      </c>
      <c r="AA42" s="68"/>
    </row>
    <row r="43" spans="1:27" ht="17" thickBot="1" x14ac:dyDescent="0.25">
      <c r="B43" s="9"/>
      <c r="C43" s="9"/>
      <c r="D43" s="9"/>
      <c r="E43" s="9"/>
      <c r="N43" s="57"/>
      <c r="O43" s="60"/>
      <c r="P43" s="60"/>
      <c r="Q43" s="60"/>
      <c r="R43" s="74"/>
      <c r="S43" s="74"/>
      <c r="T43" s="74"/>
      <c r="U43" s="60"/>
      <c r="V43" s="71"/>
      <c r="W43" s="60">
        <v>4</v>
      </c>
      <c r="X43" s="60">
        <v>8</v>
      </c>
      <c r="Y43" s="70">
        <f t="shared" si="18"/>
        <v>4</v>
      </c>
      <c r="Z43" s="70">
        <f t="shared" si="19"/>
        <v>100</v>
      </c>
      <c r="AA43" s="72"/>
    </row>
    <row r="44" spans="1:27" x14ac:dyDescent="0.2">
      <c r="U44" s="10"/>
      <c r="V44" s="10"/>
      <c r="W44" s="10"/>
      <c r="X44" s="10"/>
    </row>
    <row r="45" spans="1:27" ht="17" thickBot="1" x14ac:dyDescent="0.25">
      <c r="U45" s="10"/>
      <c r="V45" s="10"/>
      <c r="W45" s="10"/>
      <c r="X45" s="10"/>
    </row>
    <row r="46" spans="1:27" x14ac:dyDescent="0.2">
      <c r="A46" s="47" t="s">
        <v>83</v>
      </c>
      <c r="B46" s="48"/>
      <c r="C46" s="48"/>
      <c r="D46" s="62"/>
      <c r="V46" s="10"/>
      <c r="W46" s="10"/>
      <c r="X46" s="10"/>
    </row>
    <row r="47" spans="1:27" x14ac:dyDescent="0.2">
      <c r="A47" s="50" t="s">
        <v>38</v>
      </c>
      <c r="B47" s="51" t="s">
        <v>85</v>
      </c>
      <c r="C47" s="51" t="s">
        <v>84</v>
      </c>
      <c r="D47" s="56" t="s">
        <v>86</v>
      </c>
    </row>
    <row r="48" spans="1:27" x14ac:dyDescent="0.2">
      <c r="A48" s="63">
        <v>1</v>
      </c>
      <c r="B48" s="51">
        <v>122.09</v>
      </c>
      <c r="C48" s="67">
        <f>AVERAGE(B48:B49)</f>
        <v>130.48000000000002</v>
      </c>
      <c r="D48" s="68">
        <v>407</v>
      </c>
    </row>
    <row r="49" spans="1:4" x14ac:dyDescent="0.2">
      <c r="A49" s="63"/>
      <c r="B49" s="51">
        <v>138.87</v>
      </c>
      <c r="C49" s="67"/>
      <c r="D49" s="68"/>
    </row>
    <row r="50" spans="1:4" x14ac:dyDescent="0.2">
      <c r="A50" s="63">
        <v>2</v>
      </c>
      <c r="B50" s="51">
        <v>115.51</v>
      </c>
      <c r="C50" s="67">
        <f t="shared" ref="C50:D50" si="28">AVERAGE(B50:B51)</f>
        <v>131.66</v>
      </c>
      <c r="D50" s="68">
        <v>411</v>
      </c>
    </row>
    <row r="51" spans="1:4" x14ac:dyDescent="0.2">
      <c r="A51" s="63"/>
      <c r="B51" s="51">
        <v>147.81</v>
      </c>
      <c r="C51" s="67"/>
      <c r="D51" s="68"/>
    </row>
    <row r="52" spans="1:4" x14ac:dyDescent="0.2">
      <c r="A52" s="63">
        <v>3</v>
      </c>
      <c r="B52" s="51">
        <v>228.97</v>
      </c>
      <c r="C52" s="67">
        <f t="shared" ref="C52:D52" si="29">AVERAGE(B52:B53)</f>
        <v>219.78</v>
      </c>
      <c r="D52" s="68">
        <v>686</v>
      </c>
    </row>
    <row r="53" spans="1:4" x14ac:dyDescent="0.2">
      <c r="A53" s="63"/>
      <c r="B53" s="51">
        <v>210.59</v>
      </c>
      <c r="C53" s="67"/>
      <c r="D53" s="68"/>
    </row>
    <row r="54" spans="1:4" x14ac:dyDescent="0.2">
      <c r="A54" s="63">
        <v>4</v>
      </c>
      <c r="B54" s="51">
        <v>246.2</v>
      </c>
      <c r="C54" s="67">
        <f t="shared" ref="C54:D54" si="30">AVERAGE(B54:B55)</f>
        <v>228.39499999999998</v>
      </c>
      <c r="D54" s="68">
        <v>713</v>
      </c>
    </row>
    <row r="55" spans="1:4" x14ac:dyDescent="0.2">
      <c r="A55" s="63"/>
      <c r="B55" s="51">
        <v>210.59</v>
      </c>
      <c r="C55" s="67"/>
      <c r="D55" s="68"/>
    </row>
    <row r="56" spans="1:4" x14ac:dyDescent="0.2">
      <c r="A56" s="63">
        <v>5</v>
      </c>
      <c r="B56" s="51">
        <v>213.17</v>
      </c>
      <c r="C56" s="67">
        <f t="shared" ref="C56:D56" si="31">AVERAGE(B56:B57)</f>
        <v>226.245</v>
      </c>
      <c r="D56" s="68">
        <v>706</v>
      </c>
    </row>
    <row r="57" spans="1:4" x14ac:dyDescent="0.2">
      <c r="A57" s="63"/>
      <c r="B57" s="51">
        <v>239.32</v>
      </c>
      <c r="C57" s="67"/>
      <c r="D57" s="68"/>
    </row>
    <row r="58" spans="1:4" x14ac:dyDescent="0.2">
      <c r="A58" s="63">
        <v>6</v>
      </c>
      <c r="B58" s="51">
        <v>149.83000000000001</v>
      </c>
      <c r="C58" s="67">
        <f t="shared" ref="C58:D58" si="32">AVERAGE(B58:B59)</f>
        <v>146.58500000000001</v>
      </c>
      <c r="D58" s="68">
        <v>458</v>
      </c>
    </row>
    <row r="59" spans="1:4" ht="17" thickBot="1" x14ac:dyDescent="0.25">
      <c r="A59" s="69"/>
      <c r="B59" s="60">
        <v>143.34</v>
      </c>
      <c r="C59" s="71"/>
      <c r="D59" s="72"/>
    </row>
  </sheetData>
  <mergeCells count="78">
    <mergeCell ref="D58:D59"/>
    <mergeCell ref="A46:D46"/>
    <mergeCell ref="N22:AA22"/>
    <mergeCell ref="D48:D49"/>
    <mergeCell ref="D50:D51"/>
    <mergeCell ref="D52:D53"/>
    <mergeCell ref="D54:D55"/>
    <mergeCell ref="D56:D57"/>
    <mergeCell ref="A58:A59"/>
    <mergeCell ref="C48:C49"/>
    <mergeCell ref="C50:C51"/>
    <mergeCell ref="C52:C53"/>
    <mergeCell ref="C54:C55"/>
    <mergeCell ref="C56:C57"/>
    <mergeCell ref="C58:C59"/>
    <mergeCell ref="A48:A49"/>
    <mergeCell ref="A50:A51"/>
    <mergeCell ref="A52:A53"/>
    <mergeCell ref="A54:A55"/>
    <mergeCell ref="A56:A57"/>
    <mergeCell ref="N36:N37"/>
    <mergeCell ref="S26:S27"/>
    <mergeCell ref="S28:S29"/>
    <mergeCell ref="S30:S31"/>
    <mergeCell ref="S32:S33"/>
    <mergeCell ref="S34:S35"/>
    <mergeCell ref="S36:S37"/>
    <mergeCell ref="N26:N27"/>
    <mergeCell ref="N28:N29"/>
    <mergeCell ref="N30:N31"/>
    <mergeCell ref="N32:N33"/>
    <mergeCell ref="N34:N35"/>
    <mergeCell ref="V41:V43"/>
    <mergeCell ref="AA29:AA31"/>
    <mergeCell ref="AA32:AA34"/>
    <mergeCell ref="AA35:AA37"/>
    <mergeCell ref="AA38:AA40"/>
    <mergeCell ref="AA41:AA43"/>
    <mergeCell ref="V29:V31"/>
    <mergeCell ref="V32:V34"/>
    <mergeCell ref="V35:V37"/>
    <mergeCell ref="V38:V40"/>
    <mergeCell ref="V26:V28"/>
    <mergeCell ref="AA26:AA28"/>
    <mergeCell ref="A26:A28"/>
    <mergeCell ref="F26:F28"/>
    <mergeCell ref="G26:G28"/>
    <mergeCell ref="H37:H39"/>
    <mergeCell ref="H40:H42"/>
    <mergeCell ref="A34:H34"/>
    <mergeCell ref="A37:A39"/>
    <mergeCell ref="A40:A42"/>
    <mergeCell ref="A29:A31"/>
    <mergeCell ref="F29:F31"/>
    <mergeCell ref="G29:G31"/>
    <mergeCell ref="A23:A25"/>
    <mergeCell ref="F14:F16"/>
    <mergeCell ref="F17:F19"/>
    <mergeCell ref="F20:F22"/>
    <mergeCell ref="A20:A22"/>
    <mergeCell ref="N11:S11"/>
    <mergeCell ref="F23:F25"/>
    <mergeCell ref="G14:G16"/>
    <mergeCell ref="G17:G19"/>
    <mergeCell ref="G20:G22"/>
    <mergeCell ref="G23:G25"/>
    <mergeCell ref="A1:A3"/>
    <mergeCell ref="B1:B3"/>
    <mergeCell ref="K1:K3"/>
    <mergeCell ref="A14:A16"/>
    <mergeCell ref="A17:A19"/>
    <mergeCell ref="A11:G11"/>
    <mergeCell ref="J11:L11"/>
    <mergeCell ref="Q1:X1"/>
    <mergeCell ref="Q4:Q6"/>
    <mergeCell ref="X4:X6"/>
    <mergeCell ref="Q7:Q9"/>
    <mergeCell ref="X7:X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Martin</dc:creator>
  <cp:lastModifiedBy>Andres Martin</cp:lastModifiedBy>
  <dcterms:created xsi:type="dcterms:W3CDTF">2018-05-07T15:31:05Z</dcterms:created>
  <dcterms:modified xsi:type="dcterms:W3CDTF">2018-05-17T21:27:57Z</dcterms:modified>
</cp:coreProperties>
</file>